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<sst xmlns="http://schemas.openxmlformats.org/spreadsheetml/2006/main" count="870" uniqueCount="149">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</sst>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30580.02</v>
      </c>
      <c r="E7" s="40"/>
    </row>
    <row r="8" spans="2:5" ht="15.75" thickBot="1">
      <c r="B8" s="9"/>
      <c r="C8" s="6" t="s">
        <v>7</v>
      </c>
      <c r="D8" s="41"/>
      <c r="E8" s="42">
        <v>50390.26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127763.77000000002</v>
      </c>
      <c r="E10" s="45">
        <v>125379.30000000002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24859.449999999997</v>
      </c>
      <c r="E14" s="45">
        <v>52912.15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152623.22000000003</v>
      </c>
      <c r="E16" s="51">
        <f>E10+E11+E12+E13+E14+E15</f>
        <v>178291.45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90849.92</v>
      </c>
      <c r="E18" s="45">
        <v>67480.14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90849.92</v>
      </c>
      <c r="E23" s="51">
        <f>E18+E19+E20+E21+E22</f>
        <v>67480.14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33667.4</v>
      </c>
      <c r="E25" s="45">
        <v>35589.07000000001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4.59</v>
      </c>
      <c r="E27" s="45">
        <v>4.59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55470.17999999999</v>
      </c>
      <c r="E29" s="50">
        <v>23833.090000000004</v>
      </c>
    </row>
    <row r="30" spans="2:5" ht="15.75" thickBot="1">
      <c r="B30" s="16">
        <v>30000</v>
      </c>
      <c r="C30" s="15" t="s">
        <v>32</v>
      </c>
      <c r="D30" s="48">
        <f>D25+D26+D27+D28+D29</f>
        <v>89142.16999999998</v>
      </c>
      <c r="E30" s="51">
        <f>E25+E26+E27+E28+E29</f>
        <v>59426.75000000001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329993.49</v>
      </c>
      <c r="E33" s="59">
        <v>266000</v>
      </c>
    </row>
    <row r="34" spans="2:5" ht="15">
      <c r="B34" s="13">
        <v>40300</v>
      </c>
      <c r="C34" s="54" t="s">
        <v>37</v>
      </c>
      <c r="D34" s="61">
        <v>1500</v>
      </c>
      <c r="E34" s="45">
        <v>71166.69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6595.93</v>
      </c>
      <c r="E36" s="50">
        <v>2821.34</v>
      </c>
    </row>
    <row r="37" spans="2:5" ht="15.75" thickBot="1">
      <c r="B37" s="16">
        <v>40000</v>
      </c>
      <c r="C37" s="15" t="s">
        <v>40</v>
      </c>
      <c r="D37" s="48">
        <f>D32+D33+D34+D35+D36</f>
        <v>338089.42</v>
      </c>
      <c r="E37" s="51">
        <f>E32+E33+E34+E35+E36</f>
        <v>339988.03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90666.12000000002</v>
      </c>
      <c r="E54" s="45">
        <v>90666.12000000002</v>
      </c>
    </row>
    <row r="55" spans="2:5" ht="15">
      <c r="B55" s="13">
        <v>90200</v>
      </c>
      <c r="C55" s="54" t="s">
        <v>62</v>
      </c>
      <c r="D55" s="61">
        <v>1055.8500000000001</v>
      </c>
      <c r="E55" s="62">
        <v>2660.4700000000003</v>
      </c>
    </row>
    <row r="56" spans="2:5" ht="15.75" thickBot="1">
      <c r="B56" s="16">
        <v>90000</v>
      </c>
      <c r="C56" s="15" t="s">
        <v>63</v>
      </c>
      <c r="D56" s="48">
        <f>D54+D55</f>
        <v>91721.97000000003</v>
      </c>
      <c r="E56" s="51">
        <f>E54+E55</f>
        <v>93326.59000000003</v>
      </c>
    </row>
    <row r="57" spans="2:5" ht="16.5" thickBot="1" thickTop="1">
      <c r="B57" s="109" t="s">
        <v>64</v>
      </c>
      <c r="C57" s="110"/>
      <c r="D57" s="52">
        <f>D16+D23+D30+D37+D43+D49+D52+D56</f>
        <v>762426.7</v>
      </c>
      <c r="E57" s="55">
        <f>E16+E23+E30+E37+E43+E49+E52+E56</f>
        <v>738512.9600000002</v>
      </c>
    </row>
    <row r="58" spans="2:5" ht="16.5" thickBot="1" thickTop="1">
      <c r="B58" s="109" t="s">
        <v>65</v>
      </c>
      <c r="C58" s="110"/>
      <c r="D58" s="52">
        <f>D57+D5+D6+D7+D8</f>
        <v>793006.72</v>
      </c>
      <c r="E58" s="55">
        <f>E57+E5+E6+E7+E8</f>
        <v>788903.2200000002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105948.07999999999</v>
      </c>
      <c r="E10" s="89">
        <v>3500</v>
      </c>
      <c r="F10" s="90">
        <v>132820.97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105948.07999999999</v>
      </c>
      <c r="BW10" s="77">
        <f aca="true" t="shared" si="1" ref="BW10:BW19">E10+H10+K10+N10+Q10+T10+W10+Z10+AC10+AF10+AI10+AL10+AO10+AR10+AU10+AX10+BA10+BD10+BG10+BJ10+BM10+BP10+BS10</f>
        <v>3500</v>
      </c>
      <c r="BX10" s="79">
        <f aca="true" t="shared" si="2" ref="BX10:BX19">F10+I10+L10+O10+R10+U10+X10+AA10+AD10+AG10+AJ10+AM10+AP10+AS10+AV10+AY10+BB10+BE10+BH10+BK10+BN10+BQ10+BT10</f>
        <v>132820.97</v>
      </c>
    </row>
    <row r="11" spans="2:76" ht="15">
      <c r="B11" s="13">
        <v>102</v>
      </c>
      <c r="C11" s="25" t="s">
        <v>92</v>
      </c>
      <c r="D11" s="88">
        <v>7941.54</v>
      </c>
      <c r="E11" s="89">
        <v>0</v>
      </c>
      <c r="F11" s="90">
        <v>9271.89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1000</v>
      </c>
      <c r="AF11" s="89">
        <v>0</v>
      </c>
      <c r="AG11" s="90">
        <v>1049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8941.54</v>
      </c>
      <c r="BW11" s="77">
        <f t="shared" si="1"/>
        <v>0</v>
      </c>
      <c r="BX11" s="79">
        <f t="shared" si="2"/>
        <v>10320.89</v>
      </c>
    </row>
    <row r="12" spans="2:76" ht="15">
      <c r="B12" s="13">
        <v>103</v>
      </c>
      <c r="C12" s="25" t="s">
        <v>93</v>
      </c>
      <c r="D12" s="88">
        <v>35639.06</v>
      </c>
      <c r="E12" s="89">
        <v>0</v>
      </c>
      <c r="F12" s="90">
        <v>37508.97</v>
      </c>
      <c r="G12" s="88"/>
      <c r="H12" s="89"/>
      <c r="I12" s="90"/>
      <c r="J12" s="97"/>
      <c r="K12" s="89"/>
      <c r="L12" s="101"/>
      <c r="M12" s="91">
        <v>70</v>
      </c>
      <c r="N12" s="89">
        <v>0</v>
      </c>
      <c r="O12" s="90">
        <v>70</v>
      </c>
      <c r="P12" s="91">
        <v>0</v>
      </c>
      <c r="Q12" s="89">
        <v>0</v>
      </c>
      <c r="R12" s="90">
        <v>151.09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28309.059999999998</v>
      </c>
      <c r="AC12" s="89">
        <v>0</v>
      </c>
      <c r="AD12" s="90">
        <v>27295.89</v>
      </c>
      <c r="AE12" s="91">
        <v>31614.72</v>
      </c>
      <c r="AF12" s="89">
        <v>0</v>
      </c>
      <c r="AG12" s="90">
        <v>28079.489999999998</v>
      </c>
      <c r="AH12" s="91"/>
      <c r="AI12" s="89"/>
      <c r="AJ12" s="90"/>
      <c r="AK12" s="91">
        <v>6100</v>
      </c>
      <c r="AL12" s="89">
        <v>0</v>
      </c>
      <c r="AM12" s="90">
        <v>8235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101732.84</v>
      </c>
      <c r="BW12" s="77">
        <f t="shared" si="1"/>
        <v>0</v>
      </c>
      <c r="BX12" s="79">
        <f t="shared" si="2"/>
        <v>101340.44</v>
      </c>
    </row>
    <row r="13" spans="2:76" ht="15">
      <c r="B13" s="13">
        <v>104</v>
      </c>
      <c r="C13" s="25" t="s">
        <v>19</v>
      </c>
      <c r="D13" s="88">
        <v>26363.86</v>
      </c>
      <c r="E13" s="89">
        <v>0</v>
      </c>
      <c r="F13" s="90">
        <v>24014.98</v>
      </c>
      <c r="G13" s="88"/>
      <c r="H13" s="89"/>
      <c r="I13" s="90"/>
      <c r="J13" s="97"/>
      <c r="K13" s="89"/>
      <c r="L13" s="101"/>
      <c r="M13" s="91">
        <v>2843.15</v>
      </c>
      <c r="N13" s="89">
        <v>0</v>
      </c>
      <c r="O13" s="90">
        <v>6077.74</v>
      </c>
      <c r="P13" s="91">
        <v>0</v>
      </c>
      <c r="Q13" s="89">
        <v>0</v>
      </c>
      <c r="R13" s="90">
        <v>19.71</v>
      </c>
      <c r="S13" s="91"/>
      <c r="T13" s="89"/>
      <c r="U13" s="90"/>
      <c r="V13" s="91">
        <v>0</v>
      </c>
      <c r="W13" s="89">
        <v>0</v>
      </c>
      <c r="X13" s="90">
        <v>0</v>
      </c>
      <c r="Y13" s="91">
        <v>0</v>
      </c>
      <c r="Z13" s="89">
        <v>0</v>
      </c>
      <c r="AA13" s="90">
        <v>0</v>
      </c>
      <c r="AB13" s="91">
        <v>2202.9300000000003</v>
      </c>
      <c r="AC13" s="89">
        <v>0</v>
      </c>
      <c r="AD13" s="90">
        <v>744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3600</v>
      </c>
      <c r="AL13" s="89">
        <v>0</v>
      </c>
      <c r="AM13" s="90">
        <v>3542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35009.94</v>
      </c>
      <c r="BW13" s="77">
        <f t="shared" si="1"/>
        <v>0</v>
      </c>
      <c r="BX13" s="79">
        <f t="shared" si="2"/>
        <v>34398.43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22155.390000000003</v>
      </c>
      <c r="BM16" s="89">
        <v>0</v>
      </c>
      <c r="BN16" s="90">
        <v>12827.150000000001</v>
      </c>
      <c r="BO16" s="91"/>
      <c r="BP16" s="89"/>
      <c r="BQ16" s="90"/>
      <c r="BR16" s="97"/>
      <c r="BS16" s="89"/>
      <c r="BT16" s="101"/>
      <c r="BU16" s="76"/>
      <c r="BV16" s="85">
        <f t="shared" si="0"/>
        <v>22155.390000000003</v>
      </c>
      <c r="BW16" s="77">
        <f t="shared" si="1"/>
        <v>0</v>
      </c>
      <c r="BX16" s="79">
        <f t="shared" si="2"/>
        <v>12827.150000000001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902.41</v>
      </c>
      <c r="E18" s="89">
        <v>0</v>
      </c>
      <c r="F18" s="90">
        <v>828.91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902.41</v>
      </c>
      <c r="BW18" s="77">
        <f t="shared" si="1"/>
        <v>0</v>
      </c>
      <c r="BX18" s="79">
        <f t="shared" si="2"/>
        <v>828.91</v>
      </c>
    </row>
    <row r="19" spans="2:76" ht="15">
      <c r="B19" s="13">
        <v>110</v>
      </c>
      <c r="C19" s="25" t="s">
        <v>98</v>
      </c>
      <c r="D19" s="88">
        <v>7274.5</v>
      </c>
      <c r="E19" s="89">
        <v>0</v>
      </c>
      <c r="F19" s="90">
        <v>7868.63</v>
      </c>
      <c r="G19" s="88"/>
      <c r="H19" s="89"/>
      <c r="I19" s="90"/>
      <c r="J19" s="97"/>
      <c r="K19" s="89"/>
      <c r="L19" s="101"/>
      <c r="M19" s="97">
        <v>2622</v>
      </c>
      <c r="N19" s="89">
        <v>0</v>
      </c>
      <c r="O19" s="101">
        <v>3723.1500000000005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>
        <v>0</v>
      </c>
      <c r="AO19" s="89">
        <v>0</v>
      </c>
      <c r="AP19" s="101">
        <v>0</v>
      </c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9896.5</v>
      </c>
      <c r="BW19" s="77">
        <f t="shared" si="1"/>
        <v>0</v>
      </c>
      <c r="BX19" s="79">
        <f t="shared" si="2"/>
        <v>11591.78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184069.44999999998</v>
      </c>
      <c r="E20" s="78">
        <f t="shared" si="3"/>
        <v>3500</v>
      </c>
      <c r="F20" s="79">
        <f t="shared" si="3"/>
        <v>212314.35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5535.15</v>
      </c>
      <c r="N20" s="78">
        <f t="shared" si="3"/>
        <v>0</v>
      </c>
      <c r="O20" s="77">
        <f t="shared" si="3"/>
        <v>9870.89</v>
      </c>
      <c r="P20" s="98">
        <f t="shared" si="3"/>
        <v>0</v>
      </c>
      <c r="Q20" s="78">
        <f t="shared" si="3"/>
        <v>0</v>
      </c>
      <c r="R20" s="77">
        <f t="shared" si="3"/>
        <v>170.8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30511.989999999998</v>
      </c>
      <c r="AC20" s="78">
        <f t="shared" si="3"/>
        <v>0</v>
      </c>
      <c r="AD20" s="77">
        <f t="shared" si="3"/>
        <v>28039.89</v>
      </c>
      <c r="AE20" s="98">
        <f t="shared" si="3"/>
        <v>32614.72</v>
      </c>
      <c r="AF20" s="78">
        <f t="shared" si="3"/>
        <v>0</v>
      </c>
      <c r="AG20" s="77">
        <f t="shared" si="3"/>
        <v>29128.489999999998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9700</v>
      </c>
      <c r="AL20" s="78">
        <f t="shared" si="3"/>
        <v>0</v>
      </c>
      <c r="AM20" s="77">
        <f t="shared" si="3"/>
        <v>11777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22155.390000000003</v>
      </c>
      <c r="BM20" s="78">
        <f t="shared" si="3"/>
        <v>0</v>
      </c>
      <c r="BN20" s="77">
        <f t="shared" si="3"/>
        <v>12827.150000000001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284586.69999999995</v>
      </c>
      <c r="BW20" s="77">
        <f>BW10+BW11+BW12+BW13+BW14+BW15+BW16+BW17+BW18+BW19</f>
        <v>3500</v>
      </c>
      <c r="BX20" s="95">
        <f>BX10+BX11+BX12+BX13+BX14+BX15+BX16+BX17+BX18+BX19</f>
        <v>304128.57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328278.64999999997</v>
      </c>
      <c r="E24" s="89">
        <v>30928.76</v>
      </c>
      <c r="F24" s="90">
        <v>272893.65</v>
      </c>
      <c r="G24" s="88"/>
      <c r="H24" s="89"/>
      <c r="I24" s="90"/>
      <c r="J24" s="97"/>
      <c r="K24" s="89"/>
      <c r="L24" s="101"/>
      <c r="M24" s="97">
        <v>5094</v>
      </c>
      <c r="N24" s="89">
        <v>0</v>
      </c>
      <c r="O24" s="101">
        <v>9461.6</v>
      </c>
      <c r="P24" s="97">
        <v>0</v>
      </c>
      <c r="Q24" s="89">
        <v>0</v>
      </c>
      <c r="R24" s="101">
        <v>0</v>
      </c>
      <c r="S24" s="97"/>
      <c r="T24" s="89"/>
      <c r="U24" s="101"/>
      <c r="V24" s="97">
        <v>0</v>
      </c>
      <c r="W24" s="89">
        <v>0</v>
      </c>
      <c r="X24" s="101">
        <v>0</v>
      </c>
      <c r="Y24" s="97">
        <v>902.8</v>
      </c>
      <c r="Z24" s="89">
        <v>0</v>
      </c>
      <c r="AA24" s="101">
        <v>50502.11000000001</v>
      </c>
      <c r="AB24" s="97">
        <v>0</v>
      </c>
      <c r="AC24" s="89">
        <v>0</v>
      </c>
      <c r="AD24" s="101">
        <v>0</v>
      </c>
      <c r="AE24" s="97">
        <v>0</v>
      </c>
      <c r="AF24" s="89">
        <v>11200</v>
      </c>
      <c r="AG24" s="101">
        <v>0</v>
      </c>
      <c r="AH24" s="97">
        <v>0</v>
      </c>
      <c r="AI24" s="89">
        <v>0</v>
      </c>
      <c r="AJ24" s="101">
        <v>392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334275.44999999995</v>
      </c>
      <c r="BW24" s="77">
        <f t="shared" si="4"/>
        <v>42128.759999999995</v>
      </c>
      <c r="BX24" s="79">
        <f t="shared" si="4"/>
        <v>333249.36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3147.6</v>
      </c>
      <c r="E27" s="89">
        <v>0</v>
      </c>
      <c r="F27" s="90">
        <v>0</v>
      </c>
      <c r="G27" s="88"/>
      <c r="H27" s="89"/>
      <c r="I27" s="90"/>
      <c r="J27" s="97">
        <v>487</v>
      </c>
      <c r="K27" s="89">
        <v>0</v>
      </c>
      <c r="L27" s="101">
        <v>487</v>
      </c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13000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3634.6</v>
      </c>
      <c r="BW27" s="77">
        <f t="shared" si="4"/>
        <v>0</v>
      </c>
      <c r="BX27" s="79">
        <f t="shared" si="4"/>
        <v>13487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331426.24999999994</v>
      </c>
      <c r="E28" s="78">
        <f t="shared" si="5"/>
        <v>30928.76</v>
      </c>
      <c r="F28" s="79">
        <f t="shared" si="5"/>
        <v>272893.65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487</v>
      </c>
      <c r="K28" s="78">
        <f t="shared" si="5"/>
        <v>0</v>
      </c>
      <c r="L28" s="77">
        <f t="shared" si="5"/>
        <v>487</v>
      </c>
      <c r="M28" s="98">
        <f t="shared" si="5"/>
        <v>5094</v>
      </c>
      <c r="N28" s="78">
        <f t="shared" si="5"/>
        <v>0</v>
      </c>
      <c r="O28" s="77">
        <f t="shared" si="5"/>
        <v>9461.6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902.8</v>
      </c>
      <c r="Z28" s="78">
        <f t="shared" si="5"/>
        <v>0</v>
      </c>
      <c r="AA28" s="77">
        <f t="shared" si="5"/>
        <v>50502.11000000001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11200</v>
      </c>
      <c r="AG28" s="77">
        <f t="shared" si="5"/>
        <v>13000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392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337910.04999999993</v>
      </c>
      <c r="BW28" s="77">
        <f>BW23+BW24+BW25+BW26+BW27</f>
        <v>42128.759999999995</v>
      </c>
      <c r="BX28" s="95">
        <f>BX23+BX24+BX25+BX26+BX27</f>
        <v>346736.36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31736.39</v>
      </c>
      <c r="BM40" s="89">
        <v>0</v>
      </c>
      <c r="BN40" s="101">
        <v>18337.969999999998</v>
      </c>
      <c r="BO40" s="97"/>
      <c r="BP40" s="89"/>
      <c r="BQ40" s="101"/>
      <c r="BR40" s="97"/>
      <c r="BS40" s="89"/>
      <c r="BT40" s="101"/>
      <c r="BU40" s="76"/>
      <c r="BV40" s="85">
        <f t="shared" si="10"/>
        <v>31736.39</v>
      </c>
      <c r="BW40" s="77">
        <f t="shared" si="10"/>
        <v>0</v>
      </c>
      <c r="BX40" s="79">
        <f t="shared" si="10"/>
        <v>18337.969999999998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31736.39</v>
      </c>
      <c r="BM42" s="78">
        <f t="shared" si="12"/>
        <v>0</v>
      </c>
      <c r="BN42" s="77">
        <f t="shared" si="12"/>
        <v>18337.969999999998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31736.39</v>
      </c>
      <c r="BW42" s="77">
        <f>BW38+BW39+BW40+BW41</f>
        <v>0</v>
      </c>
      <c r="BX42" s="95">
        <f>BX38+BX39+BX40+BX41</f>
        <v>18337.969999999998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90666.12</v>
      </c>
      <c r="BS49" s="89">
        <v>0</v>
      </c>
      <c r="BT49" s="101">
        <v>89755.67</v>
      </c>
      <c r="BU49" s="76"/>
      <c r="BV49" s="85">
        <f aca="true" t="shared" si="15" ref="BV49:BX50">D49+G49+J49+M49+P49+S49+V49+Y49+AB49+AE49+AH49+AK49+AN49+AQ49+AT49+AW49+AZ49+BC49+BF49+BI49+BL49+BO49+BR49</f>
        <v>90666.12</v>
      </c>
      <c r="BW49" s="77">
        <f t="shared" si="15"/>
        <v>0</v>
      </c>
      <c r="BX49" s="79">
        <f t="shared" si="15"/>
        <v>89755.67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1055.8500000000006</v>
      </c>
      <c r="BS50" s="89">
        <v>0</v>
      </c>
      <c r="BT50" s="101">
        <v>1106.4</v>
      </c>
      <c r="BU50" s="76"/>
      <c r="BV50" s="85">
        <f t="shared" si="15"/>
        <v>1055.8500000000006</v>
      </c>
      <c r="BW50" s="77">
        <f t="shared" si="15"/>
        <v>0</v>
      </c>
      <c r="BX50" s="79">
        <f t="shared" si="15"/>
        <v>1106.4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91721.97</v>
      </c>
      <c r="BS51" s="78">
        <f>BS49+BS50</f>
        <v>0</v>
      </c>
      <c r="BT51" s="77">
        <f>BT49+BT50</f>
        <v>90862.06999999999</v>
      </c>
      <c r="BU51" s="85"/>
      <c r="BV51" s="85">
        <f>BV49+BV50</f>
        <v>91721.97</v>
      </c>
      <c r="BW51" s="77">
        <f>BW49+BW50</f>
        <v>0</v>
      </c>
      <c r="BX51" s="95">
        <f>BX49+BX50</f>
        <v>90862.06999999999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515495.69999999995</v>
      </c>
      <c r="E53" s="86">
        <f t="shared" si="18"/>
        <v>34428.759999999995</v>
      </c>
      <c r="F53" s="86">
        <f t="shared" si="18"/>
        <v>485208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487</v>
      </c>
      <c r="K53" s="86">
        <f t="shared" si="18"/>
        <v>0</v>
      </c>
      <c r="L53" s="86">
        <f t="shared" si="18"/>
        <v>487</v>
      </c>
      <c r="M53" s="86">
        <f t="shared" si="18"/>
        <v>10629.15</v>
      </c>
      <c r="N53" s="86">
        <f t="shared" si="18"/>
        <v>0</v>
      </c>
      <c r="O53" s="86">
        <f t="shared" si="18"/>
        <v>19332.489999999998</v>
      </c>
      <c r="P53" s="86">
        <f t="shared" si="18"/>
        <v>0</v>
      </c>
      <c r="Q53" s="86">
        <f t="shared" si="18"/>
        <v>0</v>
      </c>
      <c r="R53" s="86">
        <f t="shared" si="18"/>
        <v>170.8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902.8</v>
      </c>
      <c r="Z53" s="86">
        <f t="shared" si="18"/>
        <v>0</v>
      </c>
      <c r="AA53" s="86">
        <f t="shared" si="18"/>
        <v>50502.11000000001</v>
      </c>
      <c r="AB53" s="86">
        <f t="shared" si="18"/>
        <v>30511.989999999998</v>
      </c>
      <c r="AC53" s="86">
        <f t="shared" si="18"/>
        <v>0</v>
      </c>
      <c r="AD53" s="86">
        <f t="shared" si="18"/>
        <v>28039.89</v>
      </c>
      <c r="AE53" s="86">
        <f t="shared" si="18"/>
        <v>32614.72</v>
      </c>
      <c r="AF53" s="86">
        <f t="shared" si="18"/>
        <v>11200</v>
      </c>
      <c r="AG53" s="86">
        <f t="shared" si="18"/>
        <v>42128.49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392</v>
      </c>
      <c r="AK53" s="86">
        <f t="shared" si="19"/>
        <v>9700</v>
      </c>
      <c r="AL53" s="86">
        <f t="shared" si="19"/>
        <v>0</v>
      </c>
      <c r="AM53" s="86">
        <f t="shared" si="19"/>
        <v>11777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53891.78</v>
      </c>
      <c r="BM53" s="86">
        <f t="shared" si="19"/>
        <v>0</v>
      </c>
      <c r="BN53" s="86">
        <f t="shared" si="19"/>
        <v>31165.12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91721.97</v>
      </c>
      <c r="BS53" s="86">
        <f t="shared" si="19"/>
        <v>0</v>
      </c>
      <c r="BT53" s="86">
        <f t="shared" si="19"/>
        <v>90862.06999999999</v>
      </c>
      <c r="BU53" s="86">
        <f>BU8</f>
        <v>0</v>
      </c>
      <c r="BV53" s="102">
        <f>BV8+BV20+BV28+BV35+BV42+BV46+BV51</f>
        <v>745955.1099999999</v>
      </c>
      <c r="BW53" s="87">
        <f>BW20+BW28+BW35+BW42+BW46+BW51</f>
        <v>45628.759999999995</v>
      </c>
      <c r="BX53" s="87">
        <f>BX20+BX28+BX35+BX42+BX46+BX51</f>
        <v>760064.9699999999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1422.8500000001077</v>
      </c>
      <c r="BW54" s="93"/>
      <c r="BX54" s="94">
        <f>IF((Spese_Rendiconto_2016!BX53-Entrate_Rendiconto_2016!E58)&lt;0,Entrate_Rendiconto_2016!E58-Spese_Rendiconto_2016!BX53,0)</f>
        <v>28838.25000000035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2017-06-30T10:06:58Z</dcterms:modified>
  <cp:category/>
  <cp:version/>
  <cp:contentType/>
  <cp:contentStatus/>
</cp:coreProperties>
</file>